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defaultThemeVersion="124226"/>
  <xr:revisionPtr revIDLastSave="0" documentId="13_ncr:1000001_{6D047A19-D296-B44A-B03C-1472D324BB4C}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Cost Table" sheetId="1" r:id="rId1"/>
    <sheet name="Assumptio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3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<sst xmlns="http://schemas.openxmlformats.org/spreadsheetml/2006/main" count="22" uniqueCount="22">
  <si>
    <t>Annual Cases</t>
  </si>
  <si>
    <t>Cost Inputs &amp; Assumptions:</t>
  </si>
  <si>
    <t>- Fully disposable device: $150 per case</t>
  </si>
  <si>
    <t>- Hybrid disposable element: $250 per case</t>
  </si>
  <si>
    <t>- Reusable fiberoptic cable: $500, life 500 uses -&gt; $1.00 per case</t>
  </si>
  <si>
    <t>- Reusable retractor: $500, life 1,000 uses -&gt; $0.50 per case</t>
  </si>
  <si>
    <t>- Light source: $6,500, life 10 years -&gt; $6,500/(10 × annual cases) per case</t>
  </si>
  <si>
    <t>- Reprocessing cost: $10 per item per occurrence (cable + retractor) -&gt; $20 per case</t>
  </si>
  <si>
    <t>Explicitly NOT Included:</t>
  </si>
  <si>
    <t>- Repairs / maintenance (cable, light source, retractor)</t>
  </si>
  <si>
    <t>- Reserve or backup inventory and downtime coverage</t>
  </si>
  <si>
    <t>- SPD overhead allocation (management, QA, utilities, depreciation of SPD capital)</t>
  </si>
  <si>
    <t>- Financing cost, service contracts, waste disposal</t>
  </si>
  <si>
    <t>Light Cable Ammortization per Case</t>
  </si>
  <si>
    <t>Reusable Retractor Ammortization per Case</t>
  </si>
  <si>
    <t xml:space="preserve">Light Source Amortization per Case </t>
  </si>
  <si>
    <t>Reprocessing Cost per Instrument per Case</t>
  </si>
  <si>
    <t>Ilio Cost Savings Per Procedure</t>
  </si>
  <si>
    <t>Ilio Per Procedure Cost</t>
  </si>
  <si>
    <t xml:space="preserve">Stryker Invuity Per Procedure Cost </t>
  </si>
  <si>
    <t>Cost Per Procedure - LumeNXT Ilio vs. Stryker Invuity</t>
  </si>
  <si>
    <t>Annual Cost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</si>
</sst>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[$$-409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/>
      <bottom style="double">
        <color rgb="FF505050"/>
      </bottom>
      <diagonal/>
    </border>
    <border>
      <left style="thin">
        <color rgb="FF505050"/>
      </left>
      <right/>
      <top style="thin">
        <color rgb="FF505050"/>
      </top>
      <bottom style="double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double">
        <color rgb="FF50505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6" fontId="0" fillId="0" borderId="0" xfId="0" applyNumberFormat="1"/>
    <xf numFmtId="8" fontId="0" fillId="0" borderId="0" xfId="0" applyNumberFormat="1"/>
    <xf numFmtId="164" fontId="0" fillId="0" borderId="0" xfId="0" applyNumberFormat="1"/>
    <xf numFmtId="0" fontId="1" fillId="2" borderId="3" xfId="0" applyFont="1" applyFill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/>
    <xf numFmtId="0" fontId="0" fillId="0" borderId="0" xfId="0" applyFont="1" applyBorder="1"/>
    <xf numFmtId="0" fontId="1" fillId="2" borderId="0" xfId="0" applyFont="1" applyFill="1" applyAlignment="1">
      <alignment horizontal="center" wrapText="1"/>
    </xf>
    <xf numFmtId="164" fontId="1" fillId="0" borderId="2" xfId="0" applyNumberFormat="1" applyFont="1" applyBorder="1"/>
    <xf numFmtId="164" fontId="1" fillId="4" borderId="4" xfId="0" applyNumberFormat="1" applyFont="1" applyFill="1" applyBorder="1"/>
    <xf numFmtId="0" fontId="2" fillId="3" borderId="0" xfId="0" applyFont="1" applyFill="1" applyBorder="1" applyAlignment="1">
      <alignment horizontal="center" wrapText="1"/>
    </xf>
    <xf numFmtId="0" fontId="0" fillId="0" borderId="5" xfId="0" applyBorder="1"/>
    <xf numFmtId="164" fontId="0" fillId="0" borderId="5" xfId="0" applyNumberFormat="1" applyBorder="1"/>
    <xf numFmtId="6" fontId="0" fillId="0" borderId="5" xfId="0" applyNumberFormat="1" applyBorder="1"/>
    <xf numFmtId="8" fontId="0" fillId="0" borderId="5" xfId="0" applyNumberFormat="1" applyBorder="1"/>
    <xf numFmtId="164" fontId="1" fillId="4" borderId="6" xfId="0" applyNumberFormat="1" applyFont="1" applyFill="1" applyBorder="1"/>
    <xf numFmtId="164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11</xdr:row>
      <xdr:rowOff>8465</xdr:rowOff>
    </xdr:from>
    <xdr:to>
      <xdr:col>5</xdr:col>
      <xdr:colOff>8465</xdr:colOff>
      <xdr:row>20</xdr:row>
      <xdr:rowOff>186266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F71401-0889-16E2-9F6A-90E91E0E5723}"/>
            </a:ext>
          </a:extLst>
        </xdr:cNvPr>
        <xdr:cNvSpPr txBox="1"/>
      </xdr:nvSpPr>
      <xdr:spPr>
        <a:xfrm>
          <a:off x="25399" y="2713565"/>
          <a:ext cx="6849533" cy="189230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/>
        <a:lstStyle/>
        <a:p>
          <a:pPr algn="l"/>
          <a:r>
            <a:rPr lang="en-US" sz="1200" b="1" u="sng"/>
            <a:t>Assumptions / Inputs:</a:t>
          </a:r>
        </a:p>
        <a:p>
          <a:pPr algn="l"/>
          <a:r>
            <a:rPr lang="en-US"/>
            <a:t>Invuity Disposable Photon Guide Cost = $250 / Unit / Procedure</a:t>
          </a:r>
        </a:p>
        <a:p>
          <a:pPr algn="l"/>
          <a:r>
            <a:rPr lang="en-US"/>
            <a:t>LED Light Source Cost = $6500</a:t>
          </a:r>
        </a:p>
        <a:p>
          <a:pPr algn="l"/>
          <a:r>
            <a:rPr lang="en-US"/>
            <a:t>LED Light Source Usable Life = 10 Years</a:t>
          </a:r>
        </a:p>
        <a:p>
          <a:pPr algn="l"/>
          <a:r>
            <a:rPr lang="en-US"/>
            <a:t>Fiberoptic Cable Usable Life = 500 Uses</a:t>
          </a:r>
        </a:p>
        <a:p>
          <a:pPr algn="l"/>
          <a:r>
            <a:rPr lang="en-US"/>
            <a:t>Reusable Retractor Usable Life = 1000 Uses</a:t>
          </a:r>
        </a:p>
        <a:p>
          <a:pPr algn="l"/>
          <a:r>
            <a:rPr lang="en-US"/>
            <a:t>Reprocessing Cost = $10 per Instrument per Procedure</a:t>
          </a:r>
          <a:br>
            <a:rPr lang="en-US"/>
          </a:br>
          <a:endParaRPr lang="en-US"/>
        </a:p>
        <a:p>
          <a:pPr algn="l"/>
          <a:r>
            <a:rPr lang="en-US"/>
            <a:t>**Analysis Does Not Include Instrument Repairs / Maintenance, SPD Labor Overhead, or Reserve Inventory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F19" sqref="F19"/>
    </sheetView>
  </sheetViews>
  <sheetFormatPr defaultRowHeight="15" x14ac:dyDescent="0.2"/>
  <cols>
    <col min="1" max="1" width="14.66015625" customWidth="1"/>
    <col min="2" max="2" width="20.17578125" customWidth="1"/>
    <col min="3" max="3" width="20.984375" customWidth="1"/>
    <col min="4" max="4" width="22.1953125" customWidth="1"/>
    <col min="5" max="5" width="18.83203125" customWidth="1"/>
    <col min="6" max="6" width="16.8125" customWidth="1"/>
    <col min="7" max="7" width="13.85546875" customWidth="1"/>
    <col min="8" max="8" width="14.66015625" customWidth="1"/>
    <col min="9" max="9" width="11.56640625" customWidth="1"/>
  </cols>
  <sheetData>
    <row r="1" spans="1:9" ht="48" customHeight="1" x14ac:dyDescent="0.4">
      <c r="A1" s="12" t="s">
        <v>20</v>
      </c>
      <c r="B1" s="12"/>
      <c r="C1" s="12"/>
      <c r="D1" s="12"/>
      <c r="E1" s="12"/>
      <c r="F1" s="12"/>
      <c r="G1" s="12"/>
      <c r="H1" s="12"/>
      <c r="I1" s="12"/>
    </row>
    <row r="2" spans="1:9" ht="30" customHeight="1" x14ac:dyDescent="0.2">
      <c r="A2" s="1" t="s">
        <v>0</v>
      </c>
      <c r="B2" s="1" t="s">
        <v>15</v>
      </c>
      <c r="C2" s="1" t="s">
        <v>13</v>
      </c>
      <c r="D2" s="1" t="s">
        <v>14</v>
      </c>
      <c r="E2" s="1" t="s">
        <v>16</v>
      </c>
      <c r="F2" s="1" t="s">
        <v>19</v>
      </c>
      <c r="G2" s="1" t="s">
        <v>18</v>
      </c>
      <c r="H2" s="5" t="s">
        <v>17</v>
      </c>
      <c r="I2" s="9" t="s">
        <v>21</v>
      </c>
    </row>
    <row r="3" spans="1:9" x14ac:dyDescent="0.2">
      <c r="A3">
        <v>100</v>
      </c>
      <c r="B3" s="4">
        <v>6.5</v>
      </c>
      <c r="C3" s="2">
        <v>1</v>
      </c>
      <c r="D3" s="3">
        <v>0.5</v>
      </c>
      <c r="E3" s="3">
        <v>10</v>
      </c>
      <c r="F3" s="4">
        <v>278</v>
      </c>
      <c r="G3" s="4">
        <v>150</v>
      </c>
      <c r="H3" s="11">
        <f>(F3-G3)</f>
        <v>128</v>
      </c>
      <c r="I3" s="10">
        <f>(H3*A3)</f>
        <v>12800</v>
      </c>
    </row>
    <row r="4" spans="1:9" x14ac:dyDescent="0.2">
      <c r="A4">
        <v>250</v>
      </c>
      <c r="B4" s="4">
        <v>2.6</v>
      </c>
      <c r="C4" s="2">
        <v>1</v>
      </c>
      <c r="D4" s="3">
        <v>0.5</v>
      </c>
      <c r="E4" s="3">
        <v>10</v>
      </c>
      <c r="F4" s="4">
        <v>274.10000000000002</v>
      </c>
      <c r="G4" s="4">
        <v>150</v>
      </c>
      <c r="H4" s="11">
        <f>(F4-G4)</f>
        <v>124.10000000000002</v>
      </c>
      <c r="I4" s="10">
        <f>(H4*A4)</f>
        <v>31025.000000000007</v>
      </c>
    </row>
    <row r="5" spans="1:9" x14ac:dyDescent="0.2">
      <c r="A5">
        <v>500</v>
      </c>
      <c r="B5" s="4">
        <v>1.3</v>
      </c>
      <c r="C5" s="2">
        <v>1</v>
      </c>
      <c r="D5" s="3">
        <v>0.5</v>
      </c>
      <c r="E5" s="3">
        <v>10</v>
      </c>
      <c r="F5" s="4">
        <v>272.8</v>
      </c>
      <c r="G5" s="4">
        <v>150</v>
      </c>
      <c r="H5" s="11">
        <f>(F5-G5)</f>
        <v>122.80000000000001</v>
      </c>
      <c r="I5" s="10">
        <f>(H5*A5)</f>
        <v>61400.000000000007</v>
      </c>
    </row>
    <row r="6" spans="1:9" x14ac:dyDescent="0.2">
      <c r="A6">
        <v>750</v>
      </c>
      <c r="B6" s="4">
        <v>0.87</v>
      </c>
      <c r="C6" s="2">
        <v>1</v>
      </c>
      <c r="D6" s="3">
        <v>0.5</v>
      </c>
      <c r="E6" s="3">
        <v>10</v>
      </c>
      <c r="F6" s="4">
        <v>272.37</v>
      </c>
      <c r="G6" s="4">
        <v>150</v>
      </c>
      <c r="H6" s="11">
        <f>(F6-G6)</f>
        <v>122.37</v>
      </c>
      <c r="I6" s="10">
        <f>(H6*A6)</f>
        <v>91777.5</v>
      </c>
    </row>
    <row r="7" spans="1:9" x14ac:dyDescent="0.2">
      <c r="A7">
        <v>1000</v>
      </c>
      <c r="B7" s="4">
        <v>0.65</v>
      </c>
      <c r="C7" s="2">
        <v>1</v>
      </c>
      <c r="D7" s="3">
        <v>0.5</v>
      </c>
      <c r="E7" s="3">
        <v>10</v>
      </c>
      <c r="F7" s="4">
        <v>272.14999999999998</v>
      </c>
      <c r="G7" s="4">
        <v>150</v>
      </c>
      <c r="H7" s="11">
        <f>(F7-G7)</f>
        <v>122.14999999999998</v>
      </c>
      <c r="I7" s="10">
        <f>(H7*A7)</f>
        <v>122149.99999999997</v>
      </c>
    </row>
    <row r="8" spans="1:9" x14ac:dyDescent="0.2">
      <c r="A8">
        <v>1500</v>
      </c>
      <c r="B8" s="4">
        <v>0.43</v>
      </c>
      <c r="C8" s="2">
        <v>1</v>
      </c>
      <c r="D8" s="3">
        <v>0.5</v>
      </c>
      <c r="E8" s="3">
        <v>10</v>
      </c>
      <c r="F8" s="4">
        <v>271.93</v>
      </c>
      <c r="G8" s="4">
        <v>150</v>
      </c>
      <c r="H8" s="11">
        <f>(F8-G8)</f>
        <v>121.93</v>
      </c>
      <c r="I8" s="10">
        <f>(H8*A8)</f>
        <v>182895</v>
      </c>
    </row>
    <row r="9" spans="1:9" ht="15.75" thickBot="1" x14ac:dyDescent="0.25">
      <c r="A9" s="13">
        <v>2000</v>
      </c>
      <c r="B9" s="14">
        <v>0.33</v>
      </c>
      <c r="C9" s="15">
        <v>1</v>
      </c>
      <c r="D9" s="16">
        <v>0.5</v>
      </c>
      <c r="E9" s="16">
        <v>10</v>
      </c>
      <c r="F9" s="14">
        <v>271.82</v>
      </c>
      <c r="G9" s="14">
        <v>150</v>
      </c>
      <c r="H9" s="17">
        <f>(F9-G9)</f>
        <v>121.82</v>
      </c>
      <c r="I9" s="18">
        <f>(H9*A9)</f>
        <v>243640</v>
      </c>
    </row>
    <row r="10" spans="1:9" ht="15.75" thickTop="1" x14ac:dyDescent="0.2"/>
    <row r="12" spans="1:9" x14ac:dyDescent="0.2">
      <c r="A12" s="7"/>
      <c r="B12" s="6"/>
      <c r="C12" s="6"/>
      <c r="D12" s="6"/>
      <c r="E12" s="6"/>
    </row>
    <row r="13" spans="1:9" x14ac:dyDescent="0.2">
      <c r="A13" s="8"/>
      <c r="B13" s="6"/>
      <c r="C13" s="6"/>
      <c r="D13" s="6"/>
      <c r="E13" s="6"/>
    </row>
    <row r="14" spans="1:9" x14ac:dyDescent="0.2">
      <c r="A14" s="6"/>
      <c r="B14" s="6"/>
      <c r="C14" s="6"/>
      <c r="D14" s="6"/>
      <c r="E14" s="6"/>
    </row>
    <row r="15" spans="1:9" x14ac:dyDescent="0.2">
      <c r="A15" s="6"/>
      <c r="B15" s="6"/>
      <c r="C15" s="6"/>
      <c r="D15" s="6"/>
      <c r="E15" s="6"/>
    </row>
    <row r="16" spans="1:9" x14ac:dyDescent="0.2">
      <c r="A16" s="6"/>
      <c r="B16" s="6"/>
      <c r="C16" s="6"/>
      <c r="D16" s="6"/>
      <c r="E16" s="6"/>
    </row>
    <row r="17" spans="1:5" x14ac:dyDescent="0.2">
      <c r="A17" s="6"/>
      <c r="B17" s="6"/>
      <c r="C17" s="6"/>
      <c r="D17" s="6"/>
      <c r="E17" s="6"/>
    </row>
    <row r="18" spans="1:5" x14ac:dyDescent="0.2">
      <c r="A18" s="6"/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</sheetData>
  <mergeCells count="1">
    <mergeCell ref="A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5" x14ac:dyDescent="0.2"/>
  <sheetData>
    <row r="1" spans="1:1" x14ac:dyDescent="0.2">
      <c r="A1" t="s">
        <v>1</v>
      </c>
    </row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  <row r="7" spans="1:1" x14ac:dyDescent="0.2">
      <c r="A7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Table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2025-09-15T15:14:19Z</dcterms:created>
  <dcterms:modified xsi:type="dcterms:W3CDTF">2025-09-15T15:14:19Z</dcterms:modified>
</cp:coreProperties>
</file>